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RMATO 5" sheetId="1" r:id="rId1"/>
  </sheets>
  <definedNames>
    <definedName name="_xlnm.Print_Titles" localSheetId="0">'FORMATO 5'!$1:$8</definedName>
  </definedNames>
  <calcPr fullCalcOnLoad="1"/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<sst xmlns="http://schemas.openxmlformats.org/spreadsheetml/2006/main" count="76" uniqueCount="76">
  <si>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</si>
  <si>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H. AYUNTAMIENTO DE CENTRO, Gobierno del Estado de Tabasco</t>
  </si>
  <si>
    <t>Estado Analítico de Ingresos Detallado - LDF</t>
  </si>
  <si>
    <t>Del 1 de enero al 31 de diciembre del 2019</t>
  </si>
  <si>
    <t>(PESOS)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</si>
  <si>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</si>
  <si>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</si>
  <si>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</si>
  <si>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</si>
  <si>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</si>
  <si>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</si>
  <si>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</si>
  <si>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</si>
  <si>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</si>
  <si>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</si>
  <si>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</si>
  <si>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</si>
  <si>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</si>
  <si>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</si>
  <si>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</si>
  <si>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</si>
  <si>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</si>
  <si>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</si>
  <si>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</si>
  <si>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</si>
  <si>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</si>
  <si>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</si>
  <si>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</si>
  <si>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</si>
  <si>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</si>
  <si>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</si>
  <si>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</si>
  <si>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</si>
  <si>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</si>
  <si>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</si>
  <si>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</si>
  <si>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</si>
  <si>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</si>
  <si>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</si>
  <si>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</si>
  <si>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</si>
  <si>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</si>
  <si>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</si>
  <si>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</si>
  <si>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</si>
  <si>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</si>
  <si>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</si>
  <si>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</si>
  <si>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</si>
  <si>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</si>
  <si>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</si>
  <si>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</si>
  <si>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</si>
  <si>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</si>
  <si>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</si>
  <si>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</si>
  <si>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</si>
  <si>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</si>
  <si>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</si>
  <si>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</si>
  <si>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</si>
  <si>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</si>
  <si>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</si>
  <si>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</si>
  <si>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</si>
  <si>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</si>
  <si>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</si>
  <si>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Concepto (c)</t>
  </si>
  <si>
    <t>Ingreso</t>
  </si>
  <si>
    <t>Diferencia(e)</t>
  </si>
  <si>
    <t>Estimado(d)</t>
  </si>
  <si>
    <t>Ampliaciones/</t>
  </si>
  <si>
    <t>Modificado</t>
  </si>
  <si>
    <t>Devengado</t>
  </si>
  <si>
    <t>Recaudado</t>
  </si>
  <si>
    <t>Reducciones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</si>
</sst>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2" fillId="33" borderId="0" xfId="0" applyNumberFormat="1" applyFont="1" applyFill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619125</xdr:colOff>
      <xdr:row>4</xdr:row>
      <xdr:rowOff>152400</xdr:rowOff>
    </xdr:to>
    <xdr:pic>
      <xdr:nvPicPr>
        <xdr:cNvPr id="1" name="Picture 1" descr="F:\2019\LEY DE DISCIPLINA FINANCIERA\4TO TRIMESTRE\Logo2018_chi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71.421875" style="7" customWidth="1"/>
    <col min="2" max="7" width="15.7109375" style="3" customWidth="1"/>
    <col min="8" max="8" width="15.28125" style="0" bestFit="1" customWidth="1"/>
  </cols>
  <sheetData>
    <row r="1" spans="1:7" s="1" customFormat="1" ht="39.75" customHeight="1">
      <c r="A1" s="17" t="s">
        <v>0</v>
      </c>
      <c r="B1" s="18"/>
      <c r="C1" s="18"/>
      <c r="D1" s="18"/>
      <c r="E1" s="18"/>
      <c r="F1" s="18"/>
      <c r="G1" s="18"/>
    </row>
    <row r="2" spans="1:7" ht="14.25">
      <c r="A2" s="19" t="s">
        <v>1</v>
      </c>
      <c r="B2" s="20"/>
      <c r="C2" s="20"/>
      <c r="D2" s="20"/>
      <c r="E2" s="20"/>
      <c r="F2" s="20"/>
      <c r="G2" s="21"/>
    </row>
    <row r="3" spans="1:7" ht="14.25">
      <c r="A3" s="22" t="s">
        <v>2</v>
      </c>
      <c r="B3" s="18"/>
      <c r="C3" s="18"/>
      <c r="D3" s="18"/>
      <c r="E3" s="18"/>
      <c r="F3" s="18"/>
      <c r="G3" s="18"/>
    </row>
    <row r="4" spans="1:7" ht="14.25">
      <c r="A4" s="22" t="s">
        <v>3</v>
      </c>
      <c r="B4" s="18"/>
      <c r="C4" s="18"/>
      <c r="D4" s="18"/>
      <c r="E4" s="18"/>
      <c r="F4" s="18"/>
      <c r="G4" s="18"/>
    </row>
    <row r="5" spans="1:7" ht="14.25">
      <c r="A5" s="22" t="s">
        <v>4</v>
      </c>
      <c r="B5" s="18"/>
      <c r="C5" s="18"/>
      <c r="D5" s="18"/>
      <c r="E5" s="18"/>
      <c r="F5" s="18"/>
      <c r="G5" s="18"/>
    </row>
    <row r="6" spans="1:7" ht="12.75">
      <c r="A6" s="26" t="s">
        <v>67</v>
      </c>
      <c r="B6" s="23" t="s">
        <v>68</v>
      </c>
      <c r="C6" s="24"/>
      <c r="D6" s="24"/>
      <c r="E6" s="24"/>
      <c r="F6" s="25"/>
      <c r="G6" s="14" t="s">
        <v>69</v>
      </c>
    </row>
    <row r="7" spans="1:7" ht="12.75">
      <c r="A7" s="27"/>
      <c r="B7" s="14" t="s">
        <v>70</v>
      </c>
      <c r="C7" s="5" t="s">
        <v>71</v>
      </c>
      <c r="D7" s="14" t="s">
        <v>72</v>
      </c>
      <c r="E7" s="14" t="s">
        <v>73</v>
      </c>
      <c r="F7" s="14" t="s">
        <v>74</v>
      </c>
      <c r="G7" s="16"/>
    </row>
    <row r="8" spans="1:7" ht="12.75">
      <c r="A8" s="28"/>
      <c r="B8" s="15"/>
      <c r="C8" s="6" t="s">
        <v>75</v>
      </c>
      <c r="D8" s="15"/>
      <c r="E8" s="15"/>
      <c r="F8" s="15"/>
      <c r="G8" s="15"/>
    </row>
    <row r="9" s="2" customFormat="1" ht="12.75">
      <c r="A9" s="9" t="s">
        <v>5</v>
      </c>
    </row>
    <row r="10" spans="1:7" ht="12.75">
      <c r="A10" s="8" t="s">
        <v>6</v>
      </c>
      <c r="B10" s="4">
        <v>269067411</v>
      </c>
      <c r="C10" s="4">
        <v>-6153662.66</v>
      </c>
      <c r="D10" s="4">
        <f>B10+C10</f>
        <v>262913748.34</v>
      </c>
      <c r="E10" s="4">
        <v>262913748.34</v>
      </c>
      <c r="F10" s="4">
        <v>262913748.34</v>
      </c>
      <c r="G10" s="3">
        <f>+F10-B10</f>
        <v>-6153662.659999996</v>
      </c>
    </row>
    <row r="11" spans="1:7" ht="12.75">
      <c r="A11" s="8" t="s">
        <v>7</v>
      </c>
      <c r="B11" s="4">
        <v>0</v>
      </c>
      <c r="C11" s="4">
        <v>0</v>
      </c>
      <c r="D11" s="4">
        <f aca="true" t="shared" si="0" ref="D11:D16">B11+C11</f>
        <v>0</v>
      </c>
      <c r="E11" s="4">
        <v>0</v>
      </c>
      <c r="F11" s="4">
        <v>0</v>
      </c>
      <c r="G11" s="3">
        <f aca="true" t="shared" si="1" ref="G11:G16">+F11-B11</f>
        <v>0</v>
      </c>
    </row>
    <row r="12" spans="1:7" ht="12.75">
      <c r="A12" s="8" t="s">
        <v>8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3">
        <f t="shared" si="1"/>
        <v>0</v>
      </c>
    </row>
    <row r="13" spans="1:7" ht="12.75">
      <c r="A13" s="8" t="s">
        <v>9</v>
      </c>
      <c r="B13" s="4">
        <v>200884603</v>
      </c>
      <c r="C13" s="4">
        <v>3519167.23</v>
      </c>
      <c r="D13" s="4">
        <f t="shared" si="0"/>
        <v>204403770.23</v>
      </c>
      <c r="E13" s="4">
        <v>204403770.23</v>
      </c>
      <c r="F13" s="4">
        <v>204403770.23</v>
      </c>
      <c r="G13" s="3">
        <f t="shared" si="1"/>
        <v>3519167.2299999893</v>
      </c>
    </row>
    <row r="14" spans="1:7" ht="12.75">
      <c r="A14" s="8" t="s">
        <v>10</v>
      </c>
      <c r="B14" s="4">
        <v>2222153</v>
      </c>
      <c r="C14" s="4">
        <v>1760804.61</v>
      </c>
      <c r="D14" s="4">
        <f t="shared" si="0"/>
        <v>3982957.6100000003</v>
      </c>
      <c r="E14" s="4">
        <v>3982957.61</v>
      </c>
      <c r="F14" s="4">
        <v>3982957.61</v>
      </c>
      <c r="G14" s="3">
        <f t="shared" si="1"/>
        <v>1760804.6099999999</v>
      </c>
    </row>
    <row r="15" spans="1:7" ht="12.75">
      <c r="A15" s="8" t="s">
        <v>11</v>
      </c>
      <c r="B15" s="4">
        <v>3391507</v>
      </c>
      <c r="C15" s="4">
        <v>14705433.84</v>
      </c>
      <c r="D15" s="4">
        <f t="shared" si="0"/>
        <v>18096940.84</v>
      </c>
      <c r="E15" s="4">
        <v>18096940.84</v>
      </c>
      <c r="F15" s="4">
        <v>18096940.84</v>
      </c>
      <c r="G15" s="3">
        <f t="shared" si="1"/>
        <v>14705433.84</v>
      </c>
    </row>
    <row r="16" spans="1:7" ht="12.75">
      <c r="A16" s="8" t="s">
        <v>12</v>
      </c>
      <c r="B16" s="4">
        <v>0</v>
      </c>
      <c r="C16" s="4">
        <v>0</v>
      </c>
      <c r="D16" s="4">
        <f t="shared" si="0"/>
        <v>0</v>
      </c>
      <c r="E16" s="4">
        <v>0</v>
      </c>
      <c r="F16" s="4">
        <v>0</v>
      </c>
      <c r="G16" s="3">
        <f t="shared" si="1"/>
        <v>0</v>
      </c>
    </row>
    <row r="17" spans="1:8" ht="12.75">
      <c r="A17" s="8" t="s">
        <v>13</v>
      </c>
      <c r="B17" s="4">
        <f>SUM(B18:B28)</f>
        <v>1309060000</v>
      </c>
      <c r="C17" s="4">
        <f>SUM(C18:C28)</f>
        <v>338320836.97</v>
      </c>
      <c r="D17" s="4">
        <f>SUM(D18:D28)</f>
        <v>1647380836.97</v>
      </c>
      <c r="E17" s="4">
        <f>SUM(E18:E28)</f>
        <v>1647380835.97</v>
      </c>
      <c r="F17" s="4">
        <f>SUM(F18:F28)</f>
        <v>1647380835.97</v>
      </c>
      <c r="G17" s="3">
        <f>F17-B17</f>
        <v>338320835.97</v>
      </c>
      <c r="H17" s="3"/>
    </row>
    <row r="18" spans="1:7" ht="12.75">
      <c r="A18" s="8" t="s">
        <v>14</v>
      </c>
      <c r="B18" s="4">
        <v>1309060000</v>
      </c>
      <c r="C18" s="13">
        <v>338320836.97</v>
      </c>
      <c r="D18" s="4">
        <f>+B18+C18</f>
        <v>1647380836.97</v>
      </c>
      <c r="E18" s="4">
        <v>1647380835.97</v>
      </c>
      <c r="F18" s="4">
        <v>1647380835.97</v>
      </c>
      <c r="G18" s="3">
        <f>F18-B18</f>
        <v>338320835.97</v>
      </c>
    </row>
    <row r="19" spans="1:7" ht="12.75">
      <c r="A19" s="8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3">
        <f aca="true" t="shared" si="2" ref="G19:G40">F19-D19</f>
        <v>0</v>
      </c>
    </row>
    <row r="20" spans="1:7" ht="12.75">
      <c r="A20" s="8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3">
        <f t="shared" si="2"/>
        <v>0</v>
      </c>
    </row>
    <row r="21" spans="1:7" ht="12.75">
      <c r="A21" s="8" t="s">
        <v>17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3">
        <f t="shared" si="2"/>
        <v>0</v>
      </c>
    </row>
    <row r="22" spans="1:7" ht="12.75">
      <c r="A22" s="8" t="s">
        <v>18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3">
        <f t="shared" si="2"/>
        <v>0</v>
      </c>
    </row>
    <row r="23" spans="1:7" ht="12.75">
      <c r="A23" s="8" t="s">
        <v>19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3">
        <f t="shared" si="2"/>
        <v>0</v>
      </c>
    </row>
    <row r="24" spans="1:7" ht="12.75">
      <c r="A24" s="8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3">
        <f t="shared" si="2"/>
        <v>0</v>
      </c>
    </row>
    <row r="25" spans="1:7" ht="12.75">
      <c r="A25" s="8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3">
        <f t="shared" si="2"/>
        <v>0</v>
      </c>
    </row>
    <row r="26" spans="1:7" ht="12.75">
      <c r="A26" s="8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3">
        <f t="shared" si="2"/>
        <v>0</v>
      </c>
    </row>
    <row r="27" spans="1:7" ht="12.75">
      <c r="A27" s="8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3">
        <f t="shared" si="2"/>
        <v>0</v>
      </c>
    </row>
    <row r="28" spans="1:7" ht="12.75">
      <c r="A28" s="8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3">
        <f t="shared" si="2"/>
        <v>0</v>
      </c>
    </row>
    <row r="29" spans="1:7" ht="12.75">
      <c r="A29" s="8" t="s">
        <v>25</v>
      </c>
      <c r="B29" s="4">
        <f>SUM(B30:B34)</f>
        <v>77374860</v>
      </c>
      <c r="C29" s="4">
        <f>SUM(C30:C34)</f>
        <v>-77374860</v>
      </c>
      <c r="D29" s="4">
        <f>SUM(D30:D34)</f>
        <v>0</v>
      </c>
      <c r="E29" s="4">
        <f>SUM(E30:E34)</f>
        <v>0</v>
      </c>
      <c r="F29" s="4">
        <f>SUM(F30:F34)</f>
        <v>0</v>
      </c>
      <c r="G29" s="3">
        <f>F29-B29</f>
        <v>-77374860</v>
      </c>
    </row>
    <row r="30" spans="1:7" ht="12.75">
      <c r="A30" s="8" t="s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3">
        <f t="shared" si="2"/>
        <v>0</v>
      </c>
    </row>
    <row r="31" spans="1:7" ht="12.75">
      <c r="A31" s="8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3">
        <f t="shared" si="2"/>
        <v>0</v>
      </c>
    </row>
    <row r="32" spans="1:7" ht="12.75">
      <c r="A32" s="8" t="s">
        <v>28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3">
        <f t="shared" si="2"/>
        <v>0</v>
      </c>
    </row>
    <row r="33" spans="1:7" ht="12.75">
      <c r="A33" s="8" t="s">
        <v>29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3">
        <f t="shared" si="2"/>
        <v>0</v>
      </c>
    </row>
    <row r="34" spans="1:7" ht="12.75">
      <c r="A34" s="8" t="s">
        <v>30</v>
      </c>
      <c r="B34" s="4">
        <v>77374860</v>
      </c>
      <c r="C34" s="4">
        <v>-77374860</v>
      </c>
      <c r="D34" s="4">
        <v>0</v>
      </c>
      <c r="E34" s="4">
        <v>0</v>
      </c>
      <c r="F34" s="4">
        <v>0</v>
      </c>
      <c r="G34" s="3">
        <f>F34-B34</f>
        <v>-77374860</v>
      </c>
    </row>
    <row r="35" spans="1:7" ht="12.75">
      <c r="A35" s="8" t="s">
        <v>31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3">
        <f t="shared" si="2"/>
        <v>0</v>
      </c>
    </row>
    <row r="36" spans="1:7" ht="12.75">
      <c r="A36" s="8" t="s">
        <v>32</v>
      </c>
      <c r="B36" s="4">
        <f>B37</f>
        <v>0</v>
      </c>
      <c r="C36" s="4">
        <f>C37</f>
        <v>0</v>
      </c>
      <c r="D36" s="4">
        <f>D37</f>
        <v>0</v>
      </c>
      <c r="E36" s="4">
        <f>E37</f>
        <v>0</v>
      </c>
      <c r="F36" s="4">
        <f>F37</f>
        <v>0</v>
      </c>
      <c r="G36" s="3">
        <f t="shared" si="2"/>
        <v>0</v>
      </c>
    </row>
    <row r="37" spans="1:7" ht="12.75">
      <c r="A37" s="8" t="s">
        <v>33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3">
        <f t="shared" si="2"/>
        <v>0</v>
      </c>
    </row>
    <row r="38" spans="1:7" ht="12.75">
      <c r="A38" s="8" t="s">
        <v>34</v>
      </c>
      <c r="B38" s="4">
        <f>SUM(B39:B40)</f>
        <v>0</v>
      </c>
      <c r="C38" s="4">
        <f>SUM(C39:C40)</f>
        <v>0</v>
      </c>
      <c r="D38" s="4">
        <f>SUM(D39:D40)</f>
        <v>0</v>
      </c>
      <c r="E38" s="4">
        <f>SUM(E39:E40)</f>
        <v>0</v>
      </c>
      <c r="F38" s="4">
        <f>SUM(F39:F40)</f>
        <v>0</v>
      </c>
      <c r="G38" s="3">
        <f t="shared" si="2"/>
        <v>0</v>
      </c>
    </row>
    <row r="39" spans="1:7" ht="12.75">
      <c r="A39" s="8" t="s">
        <v>35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3">
        <f t="shared" si="2"/>
        <v>0</v>
      </c>
    </row>
    <row r="40" spans="1:7" ht="12.75">
      <c r="A40" s="8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3">
        <f t="shared" si="2"/>
        <v>0</v>
      </c>
    </row>
    <row r="41" ht="12.75">
      <c r="A41" s="8"/>
    </row>
    <row r="42" spans="1:7" s="2" customFormat="1" ht="12.75">
      <c r="A42" s="9" t="s">
        <v>37</v>
      </c>
      <c r="B42" s="10">
        <f>SUM(B10:B17)+B29+B35+B36+B38</f>
        <v>1862000534</v>
      </c>
      <c r="C42" s="10">
        <f>SUM(C10:C17)+C29+C35+C36+C38</f>
        <v>274777719.99</v>
      </c>
      <c r="D42" s="10">
        <f>SUM(D10:D17)+D29+D35+D36+D38</f>
        <v>2136778253.99</v>
      </c>
      <c r="E42" s="10">
        <f>SUM(E10:E17)+E29+E35+E36+E38</f>
        <v>2136778252.99</v>
      </c>
      <c r="F42" s="10">
        <f>SUM(F10:F17)+F29+F35+F36+F38</f>
        <v>2136778252.99</v>
      </c>
      <c r="G42" s="10">
        <f>+G11+G12+G13+G14+G15+G17+G29+G35+G38</f>
        <v>280931381.65000004</v>
      </c>
    </row>
    <row r="43" spans="1:7" s="2" customFormat="1" ht="12.75">
      <c r="A43" s="9" t="s">
        <v>38</v>
      </c>
      <c r="B43" s="12"/>
      <c r="C43" s="12"/>
      <c r="D43" s="12"/>
      <c r="E43" s="12"/>
      <c r="F43" s="12"/>
      <c r="G43" s="12"/>
    </row>
    <row r="44" ht="12.75">
      <c r="A44" s="8"/>
    </row>
    <row r="45" s="2" customFormat="1" ht="12.75">
      <c r="A45" s="9" t="s">
        <v>39</v>
      </c>
    </row>
    <row r="46" spans="1:7" ht="12.75">
      <c r="A46" s="8" t="s">
        <v>40</v>
      </c>
      <c r="B46" s="4">
        <f>SUM(B47:B54)</f>
        <v>511500000</v>
      </c>
      <c r="C46" s="4">
        <f>SUM(C47:C54)</f>
        <v>57641838.6</v>
      </c>
      <c r="D46" s="4">
        <f>SUM(D47:D54)</f>
        <v>569141838.6</v>
      </c>
      <c r="E46" s="4">
        <f>SUM(E47:E54)</f>
        <v>569141838.6</v>
      </c>
      <c r="F46" s="4">
        <f>SUM(F47:F54)</f>
        <v>569141838.6</v>
      </c>
      <c r="G46" s="3">
        <f>F46-B46</f>
        <v>57641838.600000024</v>
      </c>
    </row>
    <row r="47" spans="1:7" ht="12.75">
      <c r="A47" s="8" t="s">
        <v>41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3">
        <f aca="true" t="shared" si="3" ref="G47:G64">F47-B47</f>
        <v>0</v>
      </c>
    </row>
    <row r="48" spans="1:7" ht="12.75">
      <c r="A48" s="8" t="s">
        <v>42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3">
        <f t="shared" si="3"/>
        <v>0</v>
      </c>
    </row>
    <row r="49" spans="1:7" ht="12.75">
      <c r="A49" s="8" t="s">
        <v>43</v>
      </c>
      <c r="B49" s="4">
        <v>97500000</v>
      </c>
      <c r="C49" s="4">
        <v>4487922.6</v>
      </c>
      <c r="D49" s="4">
        <f>+B49+C49</f>
        <v>101987922.6</v>
      </c>
      <c r="E49" s="4">
        <v>101987922.6</v>
      </c>
      <c r="F49" s="4">
        <v>101987922.6</v>
      </c>
      <c r="G49" s="3">
        <f t="shared" si="3"/>
        <v>4487922.599999994</v>
      </c>
    </row>
    <row r="50" spans="1:7" ht="25.5">
      <c r="A50" s="8" t="s">
        <v>44</v>
      </c>
      <c r="B50" s="4">
        <v>414000000</v>
      </c>
      <c r="C50" s="4">
        <v>53153916</v>
      </c>
      <c r="D50" s="4">
        <v>467153916</v>
      </c>
      <c r="E50" s="4">
        <v>467153916</v>
      </c>
      <c r="F50" s="4">
        <v>467153916</v>
      </c>
      <c r="G50" s="3">
        <f t="shared" si="3"/>
        <v>53153916</v>
      </c>
    </row>
    <row r="51" spans="1:7" ht="12.75">
      <c r="A51" s="8" t="s">
        <v>45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3">
        <f t="shared" si="3"/>
        <v>0</v>
      </c>
    </row>
    <row r="52" spans="1:7" ht="12.75">
      <c r="A52" s="8" t="s">
        <v>46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3">
        <f t="shared" si="3"/>
        <v>0</v>
      </c>
    </row>
    <row r="53" spans="1:7" ht="25.5">
      <c r="A53" s="8" t="s">
        <v>47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3">
        <f t="shared" si="3"/>
        <v>0</v>
      </c>
    </row>
    <row r="54" spans="1:7" ht="12.75">
      <c r="A54" s="8" t="s">
        <v>48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3">
        <f t="shared" si="3"/>
        <v>0</v>
      </c>
    </row>
    <row r="55" spans="1:7" ht="12.75">
      <c r="A55" s="8" t="s">
        <v>49</v>
      </c>
      <c r="B55" s="4">
        <f>SUM(B56:B59)</f>
        <v>503000000</v>
      </c>
      <c r="C55" s="4">
        <f>SUM(C56:C59)</f>
        <v>-66917615.75</v>
      </c>
      <c r="D55" s="4">
        <f>+B55+C55</f>
        <v>436082384.25</v>
      </c>
      <c r="E55" s="4">
        <v>434097992.83</v>
      </c>
      <c r="F55" s="4">
        <v>434097992.83</v>
      </c>
      <c r="G55" s="3">
        <f t="shared" si="3"/>
        <v>-68902007.17000002</v>
      </c>
    </row>
    <row r="56" spans="1:7" ht="12.75">
      <c r="A56" s="8" t="s">
        <v>50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3">
        <f t="shared" si="3"/>
        <v>0</v>
      </c>
    </row>
    <row r="57" spans="1:7" ht="12.75">
      <c r="A57" s="8" t="s">
        <v>51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3">
        <f t="shared" si="3"/>
        <v>0</v>
      </c>
    </row>
    <row r="58" spans="1:7" ht="12.75">
      <c r="A58" s="8" t="s">
        <v>52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3">
        <f t="shared" si="3"/>
        <v>0</v>
      </c>
    </row>
    <row r="59" spans="1:7" ht="12.75">
      <c r="A59" s="8" t="s">
        <v>53</v>
      </c>
      <c r="B59" s="4">
        <v>503000000</v>
      </c>
      <c r="C59" s="4">
        <v>-66917615.75</v>
      </c>
      <c r="D59" s="4">
        <v>456569596.29</v>
      </c>
      <c r="E59" s="4">
        <v>436985139.15</v>
      </c>
      <c r="F59" s="4">
        <v>435541565.99</v>
      </c>
      <c r="G59" s="3">
        <f t="shared" si="3"/>
        <v>-67458434.00999999</v>
      </c>
    </row>
    <row r="60" spans="1:7" ht="12.75">
      <c r="A60" s="8" t="s">
        <v>54</v>
      </c>
      <c r="B60" s="4">
        <f>SUM(B61:B62)</f>
        <v>23000000</v>
      </c>
      <c r="C60" s="4">
        <f>SUM(C61:C62)</f>
        <v>22888056.22</v>
      </c>
      <c r="D60" s="4">
        <f>SUM(D61:D62)</f>
        <v>45888056.22</v>
      </c>
      <c r="E60" s="4">
        <f>SUM(E61:E62)</f>
        <v>45888056.22</v>
      </c>
      <c r="F60" s="4">
        <f>SUM(F61:F62)</f>
        <v>45888056.22</v>
      </c>
      <c r="G60" s="3">
        <f t="shared" si="3"/>
        <v>22888056.22</v>
      </c>
    </row>
    <row r="61" spans="1:7" ht="12.75">
      <c r="A61" s="8" t="s">
        <v>55</v>
      </c>
      <c r="B61" s="4">
        <v>23000000</v>
      </c>
      <c r="C61" s="4">
        <v>22888056.22</v>
      </c>
      <c r="D61" s="4">
        <f>+B61+C61</f>
        <v>45888056.22</v>
      </c>
      <c r="E61" s="4">
        <v>45888056.22</v>
      </c>
      <c r="F61" s="4">
        <v>45888056.22</v>
      </c>
      <c r="G61" s="3">
        <f t="shared" si="3"/>
        <v>22888056.22</v>
      </c>
    </row>
    <row r="62" spans="1:7" ht="12.75">
      <c r="A62" s="8" t="s">
        <v>56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3">
        <f t="shared" si="3"/>
        <v>0</v>
      </c>
    </row>
    <row r="63" spans="1:7" ht="12.75">
      <c r="A63" s="8" t="s">
        <v>57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3">
        <f t="shared" si="3"/>
        <v>0</v>
      </c>
    </row>
    <row r="64" spans="1:7" ht="12.75">
      <c r="A64" s="8" t="s">
        <v>58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3">
        <f t="shared" si="3"/>
        <v>0</v>
      </c>
    </row>
    <row r="65" ht="12.75">
      <c r="A65" s="8"/>
    </row>
    <row r="66" spans="1:8" s="2" customFormat="1" ht="12.75">
      <c r="A66" s="9" t="s">
        <v>59</v>
      </c>
      <c r="B66" s="10">
        <f>B46+B55+B60+B63+B64</f>
        <v>1037500000</v>
      </c>
      <c r="C66" s="10">
        <f>C46+C55+C60+C63+C64</f>
        <v>13612279.07</v>
      </c>
      <c r="D66" s="10">
        <f>D46+D55+D60+D63+D64</f>
        <v>1051112279.07</v>
      </c>
      <c r="E66" s="10">
        <f>E46+E55+E60+E63+E64</f>
        <v>1049127887.6500001</v>
      </c>
      <c r="F66" s="10">
        <f>F46+F55+F60+F63+F64</f>
        <v>1049127887.6500001</v>
      </c>
      <c r="G66" s="11">
        <f>+G46+G55+G60+G63+G64</f>
        <v>11627887.650000006</v>
      </c>
      <c r="H66" s="11"/>
    </row>
    <row r="67" ht="12.75">
      <c r="A67" s="8"/>
    </row>
    <row r="68" spans="1:7" s="2" customFormat="1" ht="12.75">
      <c r="A68" s="9" t="s">
        <v>60</v>
      </c>
      <c r="B68" s="10">
        <f>B69</f>
        <v>0</v>
      </c>
      <c r="C68" s="10">
        <f>C69</f>
        <v>45000000</v>
      </c>
      <c r="D68" s="10">
        <f>D69</f>
        <v>45000000</v>
      </c>
      <c r="E68" s="10">
        <f>E69</f>
        <v>45000000</v>
      </c>
      <c r="F68" s="10">
        <f>F69</f>
        <v>45000000</v>
      </c>
      <c r="G68" s="11">
        <f>F68-B68</f>
        <v>45000000</v>
      </c>
    </row>
    <row r="69" spans="1:7" ht="12.75">
      <c r="A69" s="8" t="s">
        <v>61</v>
      </c>
      <c r="B69" s="4">
        <v>0</v>
      </c>
      <c r="C69" s="4">
        <v>45000000</v>
      </c>
      <c r="D69" s="4">
        <f>+B69+C69</f>
        <v>45000000</v>
      </c>
      <c r="E69" s="4">
        <v>45000000</v>
      </c>
      <c r="F69" s="4">
        <v>45000000</v>
      </c>
      <c r="G69" s="3">
        <f>+F69-B69</f>
        <v>45000000</v>
      </c>
    </row>
    <row r="70" ht="12.75">
      <c r="A70" s="8"/>
    </row>
    <row r="71" spans="1:7" s="2" customFormat="1" ht="12.75">
      <c r="A71" s="9" t="s">
        <v>62</v>
      </c>
      <c r="B71" s="10">
        <f>B42+B66+B68</f>
        <v>2899500534</v>
      </c>
      <c r="C71" s="10">
        <f>C42+C66+C68</f>
        <v>333389999.06</v>
      </c>
      <c r="D71" s="10">
        <f>D42+D66+D68</f>
        <v>3232890533.06</v>
      </c>
      <c r="E71" s="10">
        <f>E42+E66+E68</f>
        <v>3230906140.6400003</v>
      </c>
      <c r="F71" s="10">
        <f>F42+F66+F68</f>
        <v>3230906140.6400003</v>
      </c>
      <c r="G71" s="10">
        <f>+G10+G11+G12+G13+G14+G15+G16+G17+G29+G46+G55+G60+G63+G64+G68</f>
        <v>331405606.64</v>
      </c>
    </row>
    <row r="72" ht="12.75">
      <c r="A72" s="8"/>
    </row>
    <row r="73" spans="1:7" s="2" customFormat="1" ht="12.75">
      <c r="A73" s="9" t="s">
        <v>63</v>
      </c>
      <c r="B73" s="10"/>
      <c r="C73" s="10"/>
      <c r="D73" s="10"/>
      <c r="E73" s="10"/>
      <c r="F73" s="10"/>
      <c r="G73" s="11"/>
    </row>
    <row r="74" spans="1:7" ht="25.5">
      <c r="A74" s="8" t="s">
        <v>64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3">
        <f>F74-D74</f>
        <v>0</v>
      </c>
    </row>
    <row r="75" spans="1:7" ht="25.5">
      <c r="A75" s="8" t="s">
        <v>65</v>
      </c>
      <c r="B75" s="4">
        <v>0</v>
      </c>
      <c r="C75" s="4">
        <v>45000000</v>
      </c>
      <c r="D75" s="4">
        <v>45000000</v>
      </c>
      <c r="E75" s="4">
        <v>45000000</v>
      </c>
      <c r="F75" s="4">
        <v>45000000</v>
      </c>
      <c r="G75" s="3">
        <f>F75-B75</f>
        <v>45000000</v>
      </c>
    </row>
    <row r="76" spans="1:7" s="2" customFormat="1" ht="12.75">
      <c r="A76" s="9" t="s">
        <v>66</v>
      </c>
      <c r="B76" s="10">
        <f>SUM(B74:B75)</f>
        <v>0</v>
      </c>
      <c r="C76" s="10">
        <f>SUM(C74:C75)</f>
        <v>45000000</v>
      </c>
      <c r="D76" s="10">
        <f>SUM(D74:D75)</f>
        <v>45000000</v>
      </c>
      <c r="E76" s="10">
        <f>SUM(E74:E75)</f>
        <v>45000000</v>
      </c>
      <c r="F76" s="10">
        <f>SUM(F74:F75)</f>
        <v>45000000</v>
      </c>
      <c r="G76" s="11">
        <f>F76-B76</f>
        <v>45000000</v>
      </c>
    </row>
  </sheetData>
  <sheetProtection/>
  <mergeCells count="12">
    <mergeCell ref="A6:A8"/>
    <mergeCell ref="B7:B8"/>
    <mergeCell ref="D7:D8"/>
    <mergeCell ref="E7:E8"/>
    <mergeCell ref="F7:F8"/>
    <mergeCell ref="G6:G8"/>
    <mergeCell ref="A1:G1"/>
    <mergeCell ref="A2:G2"/>
    <mergeCell ref="A3:G3"/>
    <mergeCell ref="A4:G4"/>
    <mergeCell ref="A5:G5"/>
    <mergeCell ref="B6:F6"/>
  </mergeCells>
  <printOptions/>
  <pageMargins left="0.5118110236220472" right="0.5118110236220472" top="0.5905511811023623" bottom="0.5905511811023623" header="0.5118110236220472" footer="0.5118110236220472"/>
  <pageSetup fitToHeight="5" fitToWidth="1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cp:lastPrinted>2020-01-29T20:28:21Z</cp:lastPrinted>
  <dcterms:modified xsi:type="dcterms:W3CDTF">2020-01-30T22:19:59Z</dcterms:modified>
  <cp:category/>
  <cp:version/>
  <cp:contentType/>
  <cp:contentStatus/>
</cp:coreProperties>
</file>